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abelbe-my.sharepoint.com/personal/yannick_mbiya_enabel_be/Documents/Documents/NER/MP/Climat National NER21005/NER21005-10441 Travaux d'aménagement du site de Tsernaoua/BPU/"/>
    </mc:Choice>
  </mc:AlternateContent>
  <xr:revisionPtr revIDLastSave="0" documentId="13_ncr:1_{F28B2F70-DDD9-45A2-8802-0C7793972D2F}" xr6:coauthVersionLast="47" xr6:coauthVersionMax="47" xr10:uidLastSave="{00000000-0000-0000-0000-000000000000}"/>
  <bookViews>
    <workbookView xWindow="-108" yWindow="-108" windowWidth="23256" windowHeight="12576" activeTab="3" xr2:uid="{AEA4811A-DFE7-499A-9A5E-4310A5BA1BEB}"/>
  </bookViews>
  <sheets>
    <sheet name="Karchatou" sheetId="1" r:id="rId1"/>
    <sheet name="Fallé" sheetId="2" r:id="rId2"/>
    <sheet name="Kalmalo" sheetId="4" r:id="rId3"/>
    <sheet name="Tsarnaoua" sheetId="3" r:id="rId4"/>
    <sheet name="Synthèse" sheetId="7" r:id="rId5"/>
  </sheets>
  <definedNames>
    <definedName name="_xlnm.Print_Area" localSheetId="1">Fallé!$B$1:$G$30</definedName>
    <definedName name="_xlnm.Print_Area" localSheetId="2">Kalmalo!$B$1:$G$30</definedName>
    <definedName name="_xlnm.Print_Area" localSheetId="0">Karchatou!$B$1:$G$29</definedName>
    <definedName name="_xlnm.Print_Area" localSheetId="3">Tsarnaoua!$B$1:$G$30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7" l="1"/>
  <c r="D14" i="7"/>
  <c r="D13" i="7"/>
  <c r="E10" i="1"/>
  <c r="E11" i="2"/>
  <c r="E11" i="4"/>
  <c r="E11" i="3"/>
  <c r="E15" i="3"/>
  <c r="E15" i="4"/>
  <c r="E15" i="2"/>
  <c r="E14" i="1"/>
  <c r="G15" i="3" l="1"/>
  <c r="G8" i="3"/>
  <c r="G7" i="3"/>
  <c r="G8" i="4"/>
  <c r="G7" i="4"/>
  <c r="G8" i="2"/>
  <c r="G7" i="2"/>
  <c r="G26" i="3"/>
  <c r="G26" i="4"/>
  <c r="G26" i="2"/>
  <c r="G25" i="1"/>
  <c r="G6" i="1"/>
  <c r="G9" i="4" l="1"/>
  <c r="G9" i="3"/>
  <c r="G9" i="2"/>
  <c r="G22" i="3" l="1"/>
  <c r="G22" i="4"/>
  <c r="G22" i="2"/>
  <c r="G21" i="1"/>
  <c r="E17" i="3"/>
  <c r="G17" i="3" s="1"/>
  <c r="G11" i="3"/>
  <c r="E17" i="4"/>
  <c r="G17" i="4" s="1"/>
  <c r="G15" i="4"/>
  <c r="G11" i="4"/>
  <c r="G25" i="4"/>
  <c r="G27" i="4" s="1"/>
  <c r="G21" i="4"/>
  <c r="G20" i="4"/>
  <c r="G16" i="4"/>
  <c r="E12" i="4"/>
  <c r="G12" i="4" s="1"/>
  <c r="E17" i="2"/>
  <c r="G17" i="2" s="1"/>
  <c r="G11" i="2"/>
  <c r="G25" i="3"/>
  <c r="G27" i="3" s="1"/>
  <c r="G21" i="3"/>
  <c r="G20" i="3"/>
  <c r="G16" i="3"/>
  <c r="E12" i="3"/>
  <c r="G12" i="3" s="1"/>
  <c r="G25" i="2"/>
  <c r="G27" i="2" s="1"/>
  <c r="G21" i="2"/>
  <c r="G20" i="2"/>
  <c r="G16" i="2"/>
  <c r="E12" i="2"/>
  <c r="G12" i="2" s="1"/>
  <c r="E11" i="1"/>
  <c r="G11" i="1" s="1"/>
  <c r="E16" i="1"/>
  <c r="G16" i="1" s="1"/>
  <c r="G14" i="1"/>
  <c r="G24" i="1"/>
  <c r="G26" i="1" s="1"/>
  <c r="G20" i="1"/>
  <c r="G19" i="1"/>
  <c r="G15" i="1"/>
  <c r="G7" i="1"/>
  <c r="G8" i="1" s="1"/>
  <c r="G23" i="3" l="1"/>
  <c r="G23" i="2"/>
  <c r="G23" i="4"/>
  <c r="G22" i="1"/>
  <c r="G13" i="4"/>
  <c r="G13" i="2"/>
  <c r="G18" i="3"/>
  <c r="G18" i="4"/>
  <c r="G15" i="2"/>
  <c r="G18" i="2" s="1"/>
  <c r="G13" i="3"/>
  <c r="G17" i="1"/>
  <c r="G10" i="1"/>
  <c r="G12" i="1" s="1"/>
  <c r="G28" i="4" l="1"/>
  <c r="D7" i="7" s="1"/>
  <c r="J7" i="7" s="1"/>
  <c r="J9" i="7" s="1"/>
  <c r="G28" i="3"/>
  <c r="D8" i="7" s="1"/>
  <c r="L8" i="7" s="1"/>
  <c r="L9" i="7" s="1"/>
  <c r="L10" i="7" s="1"/>
  <c r="G28" i="2"/>
  <c r="D6" i="7" s="1"/>
  <c r="H6" i="7" s="1"/>
  <c r="H9" i="7" s="1"/>
  <c r="G27" i="1"/>
  <c r="D5" i="7" s="1"/>
  <c r="F5" i="7" s="1"/>
  <c r="F9" i="7" s="1"/>
  <c r="F10" i="7" s="1"/>
  <c r="J10" i="7" l="1"/>
  <c r="D16" i="7" s="1"/>
</calcChain>
</file>

<file path=xl/sharedStrings.xml><?xml version="1.0" encoding="utf-8"?>
<sst xmlns="http://schemas.openxmlformats.org/spreadsheetml/2006/main" count="319" uniqueCount="69">
  <si>
    <t>En FCFA</t>
  </si>
  <si>
    <t>N°</t>
  </si>
  <si>
    <t>Désignation</t>
  </si>
  <si>
    <t>Unité</t>
  </si>
  <si>
    <t>Quantité</t>
  </si>
  <si>
    <t xml:space="preserve">Prix unitaire </t>
  </si>
  <si>
    <t>Montant</t>
  </si>
  <si>
    <t>ml</t>
  </si>
  <si>
    <t>3.1</t>
  </si>
  <si>
    <t xml:space="preserve"> </t>
  </si>
  <si>
    <t>m3</t>
  </si>
  <si>
    <t>3.2</t>
  </si>
  <si>
    <t xml:space="preserve"> BA Fondation – Elevation</t>
  </si>
  <si>
    <t>Sous total 3. 2</t>
  </si>
  <si>
    <t>3.3</t>
  </si>
  <si>
    <t xml:space="preserve"> Clôture en grillage</t>
  </si>
  <si>
    <t>Menuiseries métalliques</t>
  </si>
  <si>
    <t xml:space="preserve">Fourniture et Pose de Portail grillagé de dimension 400x180 double battant en cornière de 60x60x3mm y compris toutes sujétions </t>
  </si>
  <si>
    <t>U</t>
  </si>
  <si>
    <t>Fourniture et Pose de Portillon grillagé de dimension 100x180 en cornière 60x60x3mm y compris  toutes sujétions</t>
  </si>
  <si>
    <t>Peinture à huiles sur cornières et menuiseries métalliques</t>
  </si>
  <si>
    <t>4.1</t>
  </si>
  <si>
    <t>Fourniture et pose d'une plaque d'identification</t>
  </si>
  <si>
    <t>F/P Fil de fer galvanisé de 3mm y compris tendeurs à fil quatre rangées</t>
  </si>
  <si>
    <t>Béton armé dosé à 350 kg/m3 de ciment pour IPN 120  hauteur 2,30 m pour porte et portillon y compris toutes sujétions</t>
  </si>
  <si>
    <t>Fourniture et Pose de IPN pour poteaux du portail et portillon y compris  toutes sujétions</t>
  </si>
  <si>
    <t>Karchabou</t>
  </si>
  <si>
    <t>Fallé</t>
  </si>
  <si>
    <t>Kalmalo</t>
  </si>
  <si>
    <t xml:space="preserve">Total HT </t>
  </si>
  <si>
    <t>Total HT</t>
  </si>
  <si>
    <t>1.1</t>
  </si>
  <si>
    <t>1.2</t>
  </si>
  <si>
    <t>2.2</t>
  </si>
  <si>
    <t>FF</t>
  </si>
  <si>
    <t>2.1</t>
  </si>
  <si>
    <t>4.2</t>
  </si>
  <si>
    <t>5.1</t>
  </si>
  <si>
    <t>Sous total 1</t>
  </si>
  <si>
    <t>Sous total 2</t>
  </si>
  <si>
    <t>Sous total 3</t>
  </si>
  <si>
    <t>Sous total 4</t>
  </si>
  <si>
    <t>Peinture et visibilité du projet</t>
  </si>
  <si>
    <t>sous total 5</t>
  </si>
  <si>
    <t>5.2</t>
  </si>
  <si>
    <t>Installation et repli du chantier</t>
  </si>
  <si>
    <t>Dossier d'exécution et Implantation (positionnement d'implantation, piquetage, marquage et traçage des axes au moyen de cordeaux conformément aux plans d'exécution)</t>
  </si>
  <si>
    <t>Installation et mobilisation</t>
  </si>
  <si>
    <t>Fourniture et Pose de IPN 120 pour poteaux du portail et portillon y compris  toutes sujétions</t>
  </si>
  <si>
    <t>4.3</t>
  </si>
  <si>
    <t>Cadre de devis de la cloture grillagée du site de Tsarnaoua</t>
  </si>
  <si>
    <t>Cadre de devis de la clôture du site de Karchabou</t>
  </si>
  <si>
    <t>Cadre de devis de la clôture du site de Fallé</t>
  </si>
  <si>
    <t>Cadre de devis de la clôture du site de Kalmalo</t>
  </si>
  <si>
    <t>Lot 2</t>
  </si>
  <si>
    <t>Lot 3</t>
  </si>
  <si>
    <t>F/P Grillage en fil de fer galvanisé de 2mm d'épaisseur et de maille :60x60mm-ht=1,8m</t>
  </si>
  <si>
    <t>Tsarnoua</t>
  </si>
  <si>
    <t>quantité</t>
  </si>
  <si>
    <t>PU cloture par site</t>
  </si>
  <si>
    <t xml:space="preserve">Total cloture par site </t>
  </si>
  <si>
    <t>Lot1</t>
  </si>
  <si>
    <t>Lot2</t>
  </si>
  <si>
    <t>Lot3</t>
  </si>
  <si>
    <t xml:space="preserve">Total </t>
  </si>
  <si>
    <t>F/P Cornière de 60X60x3  ht = 2,3ml ( chaque 4 mètres) y compris support d'appui de 50 cm dont 30 cm sous sol</t>
  </si>
  <si>
    <t>F/P Cornière de 60X60x3  ht = 2,3 ml ( chaque 4 mètres) y compris support d'appui de 50 cm dont 30 cm sous sol</t>
  </si>
  <si>
    <t>Béton dosé à 250Kg/m3 pour fondation de 40x40x50 des piquets/poteaux en cornières</t>
  </si>
  <si>
    <t>Total cloture par 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</si>
</sst>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#,##0.0"/>
    <numFmt numFmtId="167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Georgia"/>
      <family val="1"/>
    </font>
    <font>
      <sz val="11"/>
      <color theme="1"/>
      <name val="Georgia"/>
      <family val="1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 Narrow"/>
      <family val="2"/>
    </font>
    <font>
      <b/>
      <sz val="10.5"/>
      <color rgb="FF585756"/>
      <name val="Georgia"/>
      <family val="1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 Narrow"/>
      <family val="2"/>
    </font>
    <font>
      <b/>
      <sz val="12"/>
      <color theme="1"/>
      <name val="Georgia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3" fillId="0" borderId="0" xfId="0" applyFont="1"/>
    <xf numFmtId="165" fontId="3" fillId="0" borderId="0" xfId="1" applyNumberFormat="1" applyFont="1"/>
    <xf numFmtId="2" fontId="4" fillId="0" borderId="3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 vertical="center"/>
    </xf>
    <xf numFmtId="165" fontId="5" fillId="0" borderId="5" xfId="1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165" fontId="7" fillId="0" borderId="4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/>
    <xf numFmtId="165" fontId="3" fillId="0" borderId="1" xfId="1" applyNumberFormat="1" applyFont="1" applyBorder="1"/>
    <xf numFmtId="166" fontId="9" fillId="0" borderId="4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/>
    </xf>
    <xf numFmtId="3" fontId="3" fillId="0" borderId="0" xfId="0" applyNumberFormat="1" applyFont="1"/>
    <xf numFmtId="0" fontId="14" fillId="0" borderId="4" xfId="0" applyFont="1" applyBorder="1" applyAlignment="1">
      <alignment horizontal="left" vertical="center" wrapText="1"/>
    </xf>
    <xf numFmtId="0" fontId="3" fillId="0" borderId="4" xfId="0" applyFont="1" applyBorder="1"/>
    <xf numFmtId="165" fontId="3" fillId="0" borderId="0" xfId="1" applyNumberFormat="1" applyFont="1" applyBorder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165" fontId="0" fillId="0" borderId="4" xfId="1" applyNumberFormat="1" applyFont="1" applyBorder="1"/>
    <xf numFmtId="165" fontId="12" fillId="0" borderId="4" xfId="0" applyNumberFormat="1" applyFont="1" applyBorder="1"/>
    <xf numFmtId="0" fontId="12" fillId="0" borderId="4" xfId="0" applyFont="1" applyBorder="1"/>
    <xf numFmtId="0" fontId="0" fillId="0" borderId="14" xfId="0" applyBorder="1"/>
    <xf numFmtId="165" fontId="0" fillId="0" borderId="14" xfId="1" applyNumberFormat="1" applyFont="1" applyBorder="1"/>
    <xf numFmtId="165" fontId="0" fillId="0" borderId="15" xfId="1" applyNumberFormat="1" applyFont="1" applyBorder="1"/>
    <xf numFmtId="0" fontId="0" fillId="0" borderId="11" xfId="0" applyBorder="1"/>
    <xf numFmtId="0" fontId="0" fillId="0" borderId="16" xfId="0" applyBorder="1"/>
    <xf numFmtId="0" fontId="0" fillId="0" borderId="18" xfId="0" applyBorder="1"/>
    <xf numFmtId="165" fontId="0" fillId="0" borderId="0" xfId="1" applyNumberFormat="1" applyFont="1" applyFill="1" applyBorder="1" applyAlignment="1">
      <alignment horizontal="left"/>
    </xf>
    <xf numFmtId="0" fontId="12" fillId="0" borderId="13" xfId="0" applyFont="1" applyBorder="1"/>
    <xf numFmtId="3" fontId="0" fillId="0" borderId="15" xfId="0" applyNumberFormat="1" applyBorder="1"/>
    <xf numFmtId="0" fontId="12" fillId="0" borderId="11" xfId="0" applyFont="1" applyBorder="1"/>
    <xf numFmtId="165" fontId="0" fillId="0" borderId="18" xfId="0" applyNumberFormat="1" applyBorder="1"/>
    <xf numFmtId="0" fontId="12" fillId="0" borderId="12" xfId="0" applyFont="1" applyBorder="1"/>
    <xf numFmtId="0" fontId="12" fillId="0" borderId="0" xfId="0" applyFont="1"/>
    <xf numFmtId="0" fontId="0" fillId="0" borderId="19" xfId="0" applyBorder="1"/>
    <xf numFmtId="0" fontId="0" fillId="0" borderId="20" xfId="0" applyBorder="1"/>
    <xf numFmtId="165" fontId="0" fillId="5" borderId="20" xfId="0" applyNumberFormat="1" applyFill="1" applyBorder="1"/>
    <xf numFmtId="0" fontId="0" fillId="0" borderId="21" xfId="0" applyBorder="1"/>
    <xf numFmtId="165" fontId="0" fillId="0" borderId="16" xfId="0" applyNumberFormat="1" applyBorder="1"/>
    <xf numFmtId="165" fontId="0" fillId="0" borderId="17" xfId="0" applyNumberFormat="1" applyBorder="1"/>
    <xf numFmtId="165" fontId="0" fillId="0" borderId="18" xfId="1" applyNumberFormat="1" applyFont="1" applyBorder="1"/>
    <xf numFmtId="165" fontId="12" fillId="9" borderId="0" xfId="0" applyNumberFormat="1" applyFont="1" applyFill="1"/>
    <xf numFmtId="167" fontId="10" fillId="0" borderId="4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0" fillId="8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</cellXfs>
  <cellStyles count="3">
    <cellStyle name="Milliers" xfId="1" builtinId="3"/>
    <cellStyle name="Normal" xfId="0" builtinId="0"/>
    <cellStyle name="Normal 2 3" xfId="2" xr:uid="{D944A68D-50EE-4FDB-9CF5-72CB92E29C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E7EA8-681F-4EF0-9772-66FE80F5B73B}">
  <sheetPr>
    <pageSetUpPr fitToPage="1"/>
  </sheetPr>
  <dimension ref="B1:G29"/>
  <sheetViews>
    <sheetView zoomScale="90" zoomScaleNormal="90" workbookViewId="0">
      <selection activeCell="F7" sqref="F7"/>
    </sheetView>
  </sheetViews>
  <sheetFormatPr baseColWidth="10" defaultColWidth="11.44140625" defaultRowHeight="13.8" x14ac:dyDescent="0.25"/>
  <cols>
    <col min="1" max="1" width="6.88671875" style="1" customWidth="1"/>
    <col min="2" max="2" width="11" style="1" customWidth="1"/>
    <col min="3" max="3" width="53.109375" style="1" customWidth="1"/>
    <col min="4" max="4" width="11.44140625" style="1"/>
    <col min="5" max="5" width="13.44140625" style="1" customWidth="1"/>
    <col min="6" max="6" width="15.109375" style="2" bestFit="1" customWidth="1"/>
    <col min="7" max="7" width="16.5546875" style="1" customWidth="1"/>
    <col min="8" max="16384" width="11.44140625" style="1"/>
  </cols>
  <sheetData>
    <row r="1" spans="2:7" ht="35.25" customHeight="1" x14ac:dyDescent="0.25">
      <c r="B1" s="58" t="s">
        <v>51</v>
      </c>
      <c r="C1" s="58"/>
      <c r="D1" s="58"/>
      <c r="E1" s="58"/>
      <c r="F1" s="58"/>
      <c r="G1" s="58"/>
    </row>
    <row r="2" spans="2:7" x14ac:dyDescent="0.25">
      <c r="F2" s="57" t="s">
        <v>0</v>
      </c>
      <c r="G2" s="57"/>
    </row>
    <row r="3" spans="2:7" x14ac:dyDescent="0.25">
      <c r="B3" s="3"/>
      <c r="C3" s="4"/>
      <c r="D3" s="5"/>
      <c r="E3" s="5"/>
      <c r="F3" s="6"/>
      <c r="G3" s="7"/>
    </row>
    <row r="4" spans="2:7" ht="32.25" customHeight="1" x14ac:dyDescent="0.25">
      <c r="B4" s="8" t="s">
        <v>1</v>
      </c>
      <c r="C4" s="8" t="s">
        <v>2</v>
      </c>
      <c r="D4" s="9" t="s">
        <v>3</v>
      </c>
      <c r="E4" s="9" t="s">
        <v>4</v>
      </c>
      <c r="F4" s="10" t="s">
        <v>5</v>
      </c>
      <c r="G4" s="9" t="s">
        <v>6</v>
      </c>
    </row>
    <row r="5" spans="2:7" x14ac:dyDescent="0.25">
      <c r="B5" s="16">
        <v>1</v>
      </c>
      <c r="C5" s="25" t="s">
        <v>45</v>
      </c>
      <c r="D5" s="15" t="s">
        <v>9</v>
      </c>
      <c r="E5" s="13" t="s">
        <v>9</v>
      </c>
      <c r="F5" s="12"/>
      <c r="G5" s="12"/>
    </row>
    <row r="6" spans="2:7" x14ac:dyDescent="0.25">
      <c r="B6" s="16" t="s">
        <v>31</v>
      </c>
      <c r="C6" s="14" t="s">
        <v>47</v>
      </c>
      <c r="D6" s="18" t="s">
        <v>34</v>
      </c>
      <c r="E6" s="13">
        <v>1</v>
      </c>
      <c r="F6" s="12"/>
      <c r="G6" s="12">
        <f t="shared" ref="G6" si="0">E6*F6</f>
        <v>0</v>
      </c>
    </row>
    <row r="7" spans="2:7" ht="48.75" customHeight="1" x14ac:dyDescent="0.25">
      <c r="B7" s="16" t="s">
        <v>32</v>
      </c>
      <c r="C7" s="14" t="s">
        <v>46</v>
      </c>
      <c r="D7" s="13" t="s">
        <v>34</v>
      </c>
      <c r="E7" s="11">
        <v>1</v>
      </c>
      <c r="F7" s="12"/>
      <c r="G7" s="12">
        <f>E7*F7</f>
        <v>0</v>
      </c>
    </row>
    <row r="8" spans="2:7" x14ac:dyDescent="0.25">
      <c r="B8" s="16" t="s">
        <v>9</v>
      </c>
      <c r="C8" s="15" t="s">
        <v>38</v>
      </c>
      <c r="D8" s="13" t="s">
        <v>9</v>
      </c>
      <c r="E8" s="13" t="s">
        <v>9</v>
      </c>
      <c r="F8" s="12"/>
      <c r="G8" s="17">
        <f>G7+G7</f>
        <v>0</v>
      </c>
    </row>
    <row r="9" spans="2:7" x14ac:dyDescent="0.25">
      <c r="B9" s="16">
        <v>2</v>
      </c>
      <c r="C9" s="15" t="s">
        <v>12</v>
      </c>
      <c r="D9" s="13" t="s">
        <v>9</v>
      </c>
      <c r="E9" s="11" t="s">
        <v>9</v>
      </c>
      <c r="F9" s="12"/>
      <c r="G9" s="12"/>
    </row>
    <row r="10" spans="2:7" ht="30.75" customHeight="1" x14ac:dyDescent="0.25">
      <c r="B10" s="16" t="s">
        <v>35</v>
      </c>
      <c r="C10" s="14" t="s">
        <v>67</v>
      </c>
      <c r="D10" s="11" t="s">
        <v>10</v>
      </c>
      <c r="E10" s="23">
        <f>0.4*0.4*0.5*2265/3</f>
        <v>60.400000000000013</v>
      </c>
      <c r="F10" s="12"/>
      <c r="G10" s="22">
        <f t="shared" ref="G10:G11" si="1">E10*F10</f>
        <v>0</v>
      </c>
    </row>
    <row r="11" spans="2:7" ht="33" customHeight="1" x14ac:dyDescent="0.25">
      <c r="B11" s="16" t="s">
        <v>33</v>
      </c>
      <c r="C11" s="14" t="s">
        <v>24</v>
      </c>
      <c r="D11" s="13" t="s">
        <v>10</v>
      </c>
      <c r="E11" s="13">
        <f>0.4*0.4*0.5*4</f>
        <v>0.32000000000000006</v>
      </c>
      <c r="F11" s="12"/>
      <c r="G11" s="12">
        <f t="shared" si="1"/>
        <v>0</v>
      </c>
    </row>
    <row r="12" spans="2:7" x14ac:dyDescent="0.25">
      <c r="B12" s="16" t="s">
        <v>9</v>
      </c>
      <c r="C12" s="15" t="s">
        <v>39</v>
      </c>
      <c r="D12" s="13" t="s">
        <v>9</v>
      </c>
      <c r="E12" s="11" t="s">
        <v>9</v>
      </c>
      <c r="F12" s="12"/>
      <c r="G12" s="17">
        <f>SUM(G10:G11)</f>
        <v>0</v>
      </c>
    </row>
    <row r="13" spans="2:7" x14ac:dyDescent="0.25">
      <c r="B13" s="16">
        <v>3</v>
      </c>
      <c r="C13" s="15" t="s">
        <v>15</v>
      </c>
      <c r="D13" s="11" t="s">
        <v>9</v>
      </c>
      <c r="E13" s="13" t="s">
        <v>9</v>
      </c>
      <c r="F13" s="12"/>
      <c r="G13" s="12"/>
    </row>
    <row r="14" spans="2:7" ht="27.6" x14ac:dyDescent="0.25">
      <c r="B14" s="16" t="s">
        <v>8</v>
      </c>
      <c r="C14" s="14" t="s">
        <v>66</v>
      </c>
      <c r="D14" s="13" t="s">
        <v>7</v>
      </c>
      <c r="E14" s="13">
        <f>+(2265/3)*2.3</f>
        <v>1736.4999999999998</v>
      </c>
      <c r="F14" s="12"/>
      <c r="G14" s="12">
        <f>E14*F14</f>
        <v>0</v>
      </c>
    </row>
    <row r="15" spans="2:7" ht="26.25" customHeight="1" x14ac:dyDescent="0.25">
      <c r="B15" s="16" t="s">
        <v>11</v>
      </c>
      <c r="C15" s="14" t="s">
        <v>56</v>
      </c>
      <c r="D15" s="13" t="s">
        <v>7</v>
      </c>
      <c r="E15" s="11">
        <v>2265</v>
      </c>
      <c r="F15" s="12"/>
      <c r="G15" s="12">
        <f t="shared" ref="G15:G16" si="2">E15*F15</f>
        <v>0</v>
      </c>
    </row>
    <row r="16" spans="2:7" x14ac:dyDescent="0.25">
      <c r="B16" s="16" t="s">
        <v>14</v>
      </c>
      <c r="C16" s="14" t="s">
        <v>23</v>
      </c>
      <c r="D16" s="11" t="s">
        <v>7</v>
      </c>
      <c r="E16" s="13">
        <f>4*2265</f>
        <v>9060</v>
      </c>
      <c r="F16" s="12"/>
      <c r="G16" s="12">
        <f t="shared" si="2"/>
        <v>0</v>
      </c>
    </row>
    <row r="17" spans="2:7" x14ac:dyDescent="0.25">
      <c r="B17" s="16" t="s">
        <v>9</v>
      </c>
      <c r="C17" s="15" t="s">
        <v>40</v>
      </c>
      <c r="D17" s="13" t="s">
        <v>9</v>
      </c>
      <c r="E17" s="13" t="s">
        <v>9</v>
      </c>
      <c r="F17" s="12"/>
      <c r="G17" s="17">
        <f>SUM(G14:G16)</f>
        <v>0</v>
      </c>
    </row>
    <row r="18" spans="2:7" x14ac:dyDescent="0.25">
      <c r="B18" s="16">
        <v>4</v>
      </c>
      <c r="C18" s="15" t="s">
        <v>16</v>
      </c>
      <c r="D18" s="13" t="s">
        <v>9</v>
      </c>
      <c r="E18" s="11" t="s">
        <v>9</v>
      </c>
      <c r="F18" s="12"/>
      <c r="G18" s="12"/>
    </row>
    <row r="19" spans="2:7" ht="27.6" x14ac:dyDescent="0.25">
      <c r="B19" s="16" t="s">
        <v>21</v>
      </c>
      <c r="C19" s="14" t="s">
        <v>17</v>
      </c>
      <c r="D19" s="11" t="s">
        <v>18</v>
      </c>
      <c r="E19" s="13">
        <v>1</v>
      </c>
      <c r="F19" s="12"/>
      <c r="G19" s="12">
        <f>E19*F19</f>
        <v>0</v>
      </c>
    </row>
    <row r="20" spans="2:7" ht="27.6" x14ac:dyDescent="0.25">
      <c r="B20" s="16" t="s">
        <v>36</v>
      </c>
      <c r="C20" s="14" t="s">
        <v>19</v>
      </c>
      <c r="D20" s="13" t="s">
        <v>18</v>
      </c>
      <c r="E20" s="13">
        <v>1</v>
      </c>
      <c r="F20" s="12"/>
      <c r="G20" s="12">
        <f>E20*F20</f>
        <v>0</v>
      </c>
    </row>
    <row r="21" spans="2:7" ht="32.25" customHeight="1" x14ac:dyDescent="0.25">
      <c r="B21" s="16" t="s">
        <v>49</v>
      </c>
      <c r="C21" s="14" t="s">
        <v>48</v>
      </c>
      <c r="D21" s="13" t="s">
        <v>7</v>
      </c>
      <c r="E21" s="13">
        <v>12</v>
      </c>
      <c r="F21" s="12"/>
      <c r="G21" s="12">
        <f>E21*F21</f>
        <v>0</v>
      </c>
    </row>
    <row r="22" spans="2:7" x14ac:dyDescent="0.25">
      <c r="B22" s="16" t="s">
        <v>9</v>
      </c>
      <c r="C22" s="15" t="s">
        <v>41</v>
      </c>
      <c r="D22" s="13" t="s">
        <v>9</v>
      </c>
      <c r="E22" s="15" t="s">
        <v>9</v>
      </c>
      <c r="F22" s="12"/>
      <c r="G22" s="17">
        <f>SUM(G19:G21)</f>
        <v>0</v>
      </c>
    </row>
    <row r="23" spans="2:7" x14ac:dyDescent="0.25">
      <c r="B23" s="16">
        <v>5</v>
      </c>
      <c r="C23" s="15" t="s">
        <v>42</v>
      </c>
      <c r="D23" s="11"/>
      <c r="E23" s="15"/>
      <c r="F23" s="12"/>
      <c r="G23" s="12"/>
    </row>
    <row r="24" spans="2:7" x14ac:dyDescent="0.25">
      <c r="B24" s="16" t="s">
        <v>37</v>
      </c>
      <c r="C24" s="14" t="s">
        <v>20</v>
      </c>
      <c r="D24" s="13" t="s">
        <v>18</v>
      </c>
      <c r="E24" s="16">
        <v>1</v>
      </c>
      <c r="F24" s="12"/>
      <c r="G24" s="12">
        <f>E24*F24</f>
        <v>0</v>
      </c>
    </row>
    <row r="25" spans="2:7" x14ac:dyDescent="0.25">
      <c r="B25" s="16" t="s">
        <v>44</v>
      </c>
      <c r="C25" s="14" t="s">
        <v>22</v>
      </c>
      <c r="D25" s="11" t="s">
        <v>18</v>
      </c>
      <c r="E25" s="16">
        <v>1</v>
      </c>
      <c r="F25" s="12"/>
      <c r="G25" s="12">
        <f>E25*F25</f>
        <v>0</v>
      </c>
    </row>
    <row r="26" spans="2:7" x14ac:dyDescent="0.25">
      <c r="B26" s="15"/>
      <c r="C26" s="25" t="s">
        <v>43</v>
      </c>
      <c r="D26" s="26"/>
      <c r="E26" s="26"/>
      <c r="F26" s="26"/>
      <c r="G26" s="17">
        <f>SUM(G24:G25)</f>
        <v>0</v>
      </c>
    </row>
    <row r="27" spans="2:7" x14ac:dyDescent="0.25">
      <c r="B27" s="55" t="s">
        <v>30</v>
      </c>
      <c r="C27" s="56"/>
      <c r="D27" s="56"/>
      <c r="E27" s="56"/>
      <c r="F27" s="56"/>
      <c r="G27" s="19">
        <f>+G26+G22+G17+G12+G8</f>
        <v>0</v>
      </c>
    </row>
    <row r="28" spans="2:7" x14ac:dyDescent="0.25">
      <c r="F28" s="27"/>
    </row>
    <row r="29" spans="2:7" x14ac:dyDescent="0.25">
      <c r="F29" s="27"/>
    </row>
  </sheetData>
  <mergeCells count="3">
    <mergeCell ref="B27:F27"/>
    <mergeCell ref="F2:G2"/>
    <mergeCell ref="B1:G1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1C59A-214B-4FB3-8F3A-69196F9531FC}">
  <sheetPr>
    <pageSetUpPr fitToPage="1"/>
  </sheetPr>
  <dimension ref="B1:G29"/>
  <sheetViews>
    <sheetView topLeftCell="B16" zoomScale="90" zoomScaleNormal="90" workbookViewId="0">
      <selection activeCell="B28" sqref="B28:F28"/>
    </sheetView>
  </sheetViews>
  <sheetFormatPr baseColWidth="10" defaultColWidth="11.44140625" defaultRowHeight="13.8" x14ac:dyDescent="0.25"/>
  <cols>
    <col min="1" max="1" width="6.88671875" style="1" customWidth="1"/>
    <col min="2" max="2" width="11" style="1" customWidth="1"/>
    <col min="3" max="3" width="54.44140625" style="1" customWidth="1"/>
    <col min="4" max="4" width="11.44140625" style="1"/>
    <col min="5" max="5" width="14.6640625" style="1" bestFit="1" customWidth="1"/>
    <col min="6" max="6" width="15.109375" style="2" bestFit="1" customWidth="1"/>
    <col min="7" max="7" width="16.5546875" style="1" customWidth="1"/>
    <col min="8" max="16384" width="11.44140625" style="1"/>
  </cols>
  <sheetData>
    <row r="1" spans="2:7" ht="35.25" customHeight="1" x14ac:dyDescent="0.25">
      <c r="B1" s="59" t="s">
        <v>52</v>
      </c>
      <c r="C1" s="59"/>
      <c r="D1" s="59"/>
      <c r="E1" s="59"/>
      <c r="F1" s="59"/>
      <c r="G1" s="59"/>
    </row>
    <row r="3" spans="2:7" x14ac:dyDescent="0.25">
      <c r="F3" s="57" t="s">
        <v>0</v>
      </c>
      <c r="G3" s="57"/>
    </row>
    <row r="4" spans="2:7" x14ac:dyDescent="0.25">
      <c r="B4" s="3"/>
      <c r="C4" s="4"/>
      <c r="D4" s="5"/>
      <c r="E4" s="5"/>
      <c r="F4" s="6"/>
      <c r="G4" s="7"/>
    </row>
    <row r="5" spans="2:7" ht="32.25" customHeight="1" x14ac:dyDescent="0.25">
      <c r="B5" s="8" t="s">
        <v>1</v>
      </c>
      <c r="C5" s="8" t="s">
        <v>2</v>
      </c>
      <c r="D5" s="9" t="s">
        <v>3</v>
      </c>
      <c r="E5" s="9" t="s">
        <v>4</v>
      </c>
      <c r="F5" s="10" t="s">
        <v>5</v>
      </c>
      <c r="G5" s="9" t="s">
        <v>6</v>
      </c>
    </row>
    <row r="6" spans="2:7" x14ac:dyDescent="0.25">
      <c r="B6" s="16">
        <v>1</v>
      </c>
      <c r="C6" s="25" t="s">
        <v>45</v>
      </c>
      <c r="D6" s="15" t="s">
        <v>9</v>
      </c>
      <c r="E6" s="13" t="s">
        <v>9</v>
      </c>
      <c r="F6" s="12"/>
      <c r="G6" s="12"/>
    </row>
    <row r="7" spans="2:7" x14ac:dyDescent="0.25">
      <c r="B7" s="16" t="s">
        <v>31</v>
      </c>
      <c r="C7" s="14" t="s">
        <v>47</v>
      </c>
      <c r="D7" s="18" t="s">
        <v>34</v>
      </c>
      <c r="E7" s="13">
        <v>1</v>
      </c>
      <c r="F7" s="12"/>
      <c r="G7" s="12">
        <f t="shared" ref="G7" si="0">E7*F7</f>
        <v>0</v>
      </c>
    </row>
    <row r="8" spans="2:7" ht="48.75" customHeight="1" x14ac:dyDescent="0.25">
      <c r="B8" s="16" t="s">
        <v>32</v>
      </c>
      <c r="C8" s="14" t="s">
        <v>46</v>
      </c>
      <c r="D8" s="13" t="s">
        <v>34</v>
      </c>
      <c r="E8" s="11">
        <v>1</v>
      </c>
      <c r="F8" s="12"/>
      <c r="G8" s="12">
        <f>E8*F8</f>
        <v>0</v>
      </c>
    </row>
    <row r="9" spans="2:7" x14ac:dyDescent="0.25">
      <c r="B9" s="16" t="s">
        <v>9</v>
      </c>
      <c r="C9" s="15" t="s">
        <v>38</v>
      </c>
      <c r="D9" s="13" t="s">
        <v>9</v>
      </c>
      <c r="E9" s="13" t="s">
        <v>9</v>
      </c>
      <c r="F9" s="12"/>
      <c r="G9" s="17">
        <f>SUM(G7:G8)</f>
        <v>0</v>
      </c>
    </row>
    <row r="10" spans="2:7" x14ac:dyDescent="0.25">
      <c r="B10" s="16">
        <v>2</v>
      </c>
      <c r="C10" s="15" t="s">
        <v>12</v>
      </c>
      <c r="D10" s="13" t="s">
        <v>9</v>
      </c>
      <c r="E10" s="11" t="s">
        <v>9</v>
      </c>
      <c r="F10" s="12"/>
      <c r="G10" s="12"/>
    </row>
    <row r="11" spans="2:7" ht="28.5" customHeight="1" x14ac:dyDescent="0.25">
      <c r="B11" s="16" t="s">
        <v>35</v>
      </c>
      <c r="C11" s="14" t="s">
        <v>67</v>
      </c>
      <c r="D11" s="11" t="s">
        <v>10</v>
      </c>
      <c r="E11" s="23">
        <f>0.4*0.4*0.5*1780/3</f>
        <v>47.466666666666676</v>
      </c>
      <c r="F11" s="12"/>
      <c r="G11" s="22">
        <f t="shared" ref="G11:G12" si="1">E11*F11</f>
        <v>0</v>
      </c>
    </row>
    <row r="12" spans="2:7" ht="36" customHeight="1" x14ac:dyDescent="0.25">
      <c r="B12" s="16" t="s">
        <v>33</v>
      </c>
      <c r="C12" s="14" t="s">
        <v>24</v>
      </c>
      <c r="D12" s="13" t="s">
        <v>10</v>
      </c>
      <c r="E12" s="13">
        <f>0.4*0.4*0.5*4</f>
        <v>0.32000000000000006</v>
      </c>
      <c r="F12" s="12"/>
      <c r="G12" s="12">
        <f t="shared" si="1"/>
        <v>0</v>
      </c>
    </row>
    <row r="13" spans="2:7" x14ac:dyDescent="0.25">
      <c r="B13" s="16" t="s">
        <v>9</v>
      </c>
      <c r="C13" s="15" t="s">
        <v>13</v>
      </c>
      <c r="D13" s="13" t="s">
        <v>9</v>
      </c>
      <c r="E13" s="11" t="s">
        <v>9</v>
      </c>
      <c r="F13" s="12"/>
      <c r="G13" s="17">
        <f>SUM(G11:G12)</f>
        <v>0</v>
      </c>
    </row>
    <row r="14" spans="2:7" x14ac:dyDescent="0.25">
      <c r="B14" s="16">
        <v>3</v>
      </c>
      <c r="C14" s="15" t="s">
        <v>15</v>
      </c>
      <c r="D14" s="11" t="s">
        <v>9</v>
      </c>
      <c r="E14" s="13" t="s">
        <v>9</v>
      </c>
      <c r="F14" s="12"/>
      <c r="G14" s="12"/>
    </row>
    <row r="15" spans="2:7" ht="27.6" x14ac:dyDescent="0.25">
      <c r="B15" s="16" t="s">
        <v>8</v>
      </c>
      <c r="C15" s="14" t="s">
        <v>66</v>
      </c>
      <c r="D15" s="13" t="s">
        <v>7</v>
      </c>
      <c r="E15" s="23">
        <f>+(1870/3)*2.3</f>
        <v>1433.6666666666667</v>
      </c>
      <c r="F15" s="12"/>
      <c r="G15" s="12">
        <f>E15*F15</f>
        <v>0</v>
      </c>
    </row>
    <row r="16" spans="2:7" ht="27.6" x14ac:dyDescent="0.25">
      <c r="B16" s="16" t="s">
        <v>11</v>
      </c>
      <c r="C16" s="14" t="s">
        <v>56</v>
      </c>
      <c r="D16" s="13" t="s">
        <v>7</v>
      </c>
      <c r="E16" s="11">
        <v>1870</v>
      </c>
      <c r="F16" s="12"/>
      <c r="G16" s="12">
        <f t="shared" ref="G16:G17" si="2">E16*F16</f>
        <v>0</v>
      </c>
    </row>
    <row r="17" spans="2:7" x14ac:dyDescent="0.25">
      <c r="B17" s="16" t="s">
        <v>14</v>
      </c>
      <c r="C17" s="14" t="s">
        <v>23</v>
      </c>
      <c r="D17" s="11" t="s">
        <v>7</v>
      </c>
      <c r="E17" s="13">
        <f>4*1870</f>
        <v>7480</v>
      </c>
      <c r="F17" s="12"/>
      <c r="G17" s="12">
        <f t="shared" si="2"/>
        <v>0</v>
      </c>
    </row>
    <row r="18" spans="2:7" x14ac:dyDescent="0.25">
      <c r="B18" s="16" t="s">
        <v>9</v>
      </c>
      <c r="C18" s="15" t="s">
        <v>40</v>
      </c>
      <c r="D18" s="13" t="s">
        <v>9</v>
      </c>
      <c r="E18" s="13" t="s">
        <v>9</v>
      </c>
      <c r="F18" s="12"/>
      <c r="G18" s="17">
        <f>SUM(G15:G17)</f>
        <v>0</v>
      </c>
    </row>
    <row r="19" spans="2:7" x14ac:dyDescent="0.25">
      <c r="B19" s="16">
        <v>4</v>
      </c>
      <c r="C19" s="15" t="s">
        <v>16</v>
      </c>
      <c r="D19" s="13" t="s">
        <v>9</v>
      </c>
      <c r="E19" s="11" t="s">
        <v>9</v>
      </c>
      <c r="F19" s="12"/>
      <c r="G19" s="12"/>
    </row>
    <row r="20" spans="2:7" ht="27.6" x14ac:dyDescent="0.25">
      <c r="B20" s="16" t="s">
        <v>21</v>
      </c>
      <c r="C20" s="14" t="s">
        <v>17</v>
      </c>
      <c r="D20" s="11" t="s">
        <v>18</v>
      </c>
      <c r="E20" s="13">
        <v>1</v>
      </c>
      <c r="F20" s="12"/>
      <c r="G20" s="12">
        <f>E20*F20</f>
        <v>0</v>
      </c>
    </row>
    <row r="21" spans="2:7" ht="27.6" x14ac:dyDescent="0.25">
      <c r="B21" s="16" t="s">
        <v>36</v>
      </c>
      <c r="C21" s="14" t="s">
        <v>19</v>
      </c>
      <c r="D21" s="13" t="s">
        <v>18</v>
      </c>
      <c r="E21" s="13">
        <v>1</v>
      </c>
      <c r="F21" s="12"/>
      <c r="G21" s="12">
        <f>E21*F21</f>
        <v>0</v>
      </c>
    </row>
    <row r="22" spans="2:7" ht="26.25" customHeight="1" x14ac:dyDescent="0.25">
      <c r="B22" s="16"/>
      <c r="C22" s="14" t="s">
        <v>48</v>
      </c>
      <c r="D22" s="13" t="s">
        <v>7</v>
      </c>
      <c r="E22" s="13">
        <v>12</v>
      </c>
      <c r="F22" s="12"/>
      <c r="G22" s="12">
        <f>E22*F22</f>
        <v>0</v>
      </c>
    </row>
    <row r="23" spans="2:7" x14ac:dyDescent="0.25">
      <c r="B23" s="16" t="s">
        <v>9</v>
      </c>
      <c r="C23" s="15" t="s">
        <v>41</v>
      </c>
      <c r="D23" s="13" t="s">
        <v>9</v>
      </c>
      <c r="E23" s="15" t="s">
        <v>9</v>
      </c>
      <c r="F23" s="12"/>
      <c r="G23" s="17">
        <f>SUM(G20:G21)</f>
        <v>0</v>
      </c>
    </row>
    <row r="24" spans="2:7" x14ac:dyDescent="0.25">
      <c r="B24" s="16">
        <v>5</v>
      </c>
      <c r="C24" s="15" t="s">
        <v>42</v>
      </c>
      <c r="D24" s="11"/>
      <c r="E24" s="15"/>
      <c r="F24" s="12"/>
      <c r="G24" s="12"/>
    </row>
    <row r="25" spans="2:7" x14ac:dyDescent="0.25">
      <c r="B25" s="16" t="s">
        <v>37</v>
      </c>
      <c r="C25" s="14" t="s">
        <v>20</v>
      </c>
      <c r="D25" s="13" t="s">
        <v>18</v>
      </c>
      <c r="E25" s="16">
        <v>1</v>
      </c>
      <c r="F25" s="12"/>
      <c r="G25" s="12">
        <f>E25*F25</f>
        <v>0</v>
      </c>
    </row>
    <row r="26" spans="2:7" x14ac:dyDescent="0.25">
      <c r="B26" s="16" t="s">
        <v>44</v>
      </c>
      <c r="C26" s="14" t="s">
        <v>22</v>
      </c>
      <c r="D26" s="13" t="s">
        <v>18</v>
      </c>
      <c r="E26" s="16">
        <v>1</v>
      </c>
      <c r="F26" s="12"/>
      <c r="G26" s="12">
        <f>E26*F26</f>
        <v>0</v>
      </c>
    </row>
    <row r="27" spans="2:7" x14ac:dyDescent="0.25">
      <c r="B27" s="15"/>
      <c r="C27" s="25" t="s">
        <v>43</v>
      </c>
      <c r="D27" s="11"/>
      <c r="E27" s="16"/>
      <c r="F27" s="12"/>
      <c r="G27" s="17">
        <f>SUM(G25:G26)</f>
        <v>0</v>
      </c>
    </row>
    <row r="28" spans="2:7" x14ac:dyDescent="0.25">
      <c r="B28" s="55" t="s">
        <v>29</v>
      </c>
      <c r="C28" s="56"/>
      <c r="D28" s="56"/>
      <c r="E28" s="56"/>
      <c r="F28" s="56"/>
      <c r="G28" s="19">
        <f>+G27+G23+G18+G13+G9</f>
        <v>0</v>
      </c>
    </row>
    <row r="29" spans="2:7" x14ac:dyDescent="0.25">
      <c r="B29" s="20"/>
      <c r="C29" s="20"/>
      <c r="D29" s="20"/>
      <c r="E29" s="20"/>
      <c r="F29" s="21"/>
      <c r="G29" s="20"/>
    </row>
  </sheetData>
  <mergeCells count="3">
    <mergeCell ref="F3:G3"/>
    <mergeCell ref="B28:F28"/>
    <mergeCell ref="B1:G1"/>
  </mergeCells>
  <printOptions horizontalCentered="1"/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B3C49-CC75-40BD-BE3C-C7E2AE3D09CD}">
  <sheetPr>
    <pageSetUpPr fitToPage="1"/>
  </sheetPr>
  <dimension ref="B1:G29"/>
  <sheetViews>
    <sheetView topLeftCell="A13" zoomScale="90" zoomScaleNormal="90" workbookViewId="0">
      <selection activeCell="J31" sqref="J31"/>
    </sheetView>
  </sheetViews>
  <sheetFormatPr baseColWidth="10" defaultColWidth="11.44140625" defaultRowHeight="13.8" x14ac:dyDescent="0.25"/>
  <cols>
    <col min="1" max="1" width="6.88671875" style="1" customWidth="1"/>
    <col min="2" max="2" width="11" style="1" customWidth="1"/>
    <col min="3" max="3" width="66.33203125" style="1" customWidth="1"/>
    <col min="4" max="4" width="11.44140625" style="1"/>
    <col min="5" max="5" width="14.6640625" style="1" bestFit="1" customWidth="1"/>
    <col min="6" max="6" width="15.109375" style="2" bestFit="1" customWidth="1"/>
    <col min="7" max="7" width="16.5546875" style="1" customWidth="1"/>
    <col min="8" max="16384" width="11.44140625" style="1"/>
  </cols>
  <sheetData>
    <row r="1" spans="2:7" ht="35.25" customHeight="1" x14ac:dyDescent="0.25">
      <c r="B1" s="59" t="s">
        <v>53</v>
      </c>
      <c r="C1" s="59"/>
      <c r="D1" s="59"/>
      <c r="E1" s="59"/>
      <c r="F1" s="59"/>
      <c r="G1" s="59"/>
    </row>
    <row r="3" spans="2:7" x14ac:dyDescent="0.25">
      <c r="F3" s="57" t="s">
        <v>0</v>
      </c>
      <c r="G3" s="57"/>
    </row>
    <row r="4" spans="2:7" x14ac:dyDescent="0.25">
      <c r="B4" s="3"/>
      <c r="C4" s="4"/>
      <c r="D4" s="5"/>
      <c r="E4" s="5"/>
      <c r="F4" s="6"/>
      <c r="G4" s="7"/>
    </row>
    <row r="5" spans="2:7" ht="32.25" customHeight="1" x14ac:dyDescent="0.25">
      <c r="B5" s="8" t="s">
        <v>1</v>
      </c>
      <c r="C5" s="8" t="s">
        <v>2</v>
      </c>
      <c r="D5" s="9" t="s">
        <v>3</v>
      </c>
      <c r="E5" s="9" t="s">
        <v>4</v>
      </c>
      <c r="F5" s="10" t="s">
        <v>5</v>
      </c>
      <c r="G5" s="9" t="s">
        <v>6</v>
      </c>
    </row>
    <row r="6" spans="2:7" x14ac:dyDescent="0.25">
      <c r="B6" s="16">
        <v>1</v>
      </c>
      <c r="C6" s="25" t="s">
        <v>45</v>
      </c>
      <c r="D6" s="15" t="s">
        <v>9</v>
      </c>
      <c r="E6" s="13" t="s">
        <v>9</v>
      </c>
      <c r="F6" s="12"/>
      <c r="G6" s="12"/>
    </row>
    <row r="7" spans="2:7" x14ac:dyDescent="0.25">
      <c r="B7" s="16" t="s">
        <v>31</v>
      </c>
      <c r="C7" s="14" t="s">
        <v>47</v>
      </c>
      <c r="D7" s="18" t="s">
        <v>34</v>
      </c>
      <c r="E7" s="13">
        <v>1</v>
      </c>
      <c r="F7" s="12"/>
      <c r="G7" s="12">
        <f t="shared" ref="G7" si="0">E7*F7</f>
        <v>0</v>
      </c>
    </row>
    <row r="8" spans="2:7" ht="27.6" x14ac:dyDescent="0.25">
      <c r="B8" s="16" t="s">
        <v>32</v>
      </c>
      <c r="C8" s="14" t="s">
        <v>46</v>
      </c>
      <c r="D8" s="13" t="s">
        <v>34</v>
      </c>
      <c r="E8" s="11">
        <v>1</v>
      </c>
      <c r="F8" s="12"/>
      <c r="G8" s="12">
        <f>E8*F8</f>
        <v>0</v>
      </c>
    </row>
    <row r="9" spans="2:7" x14ac:dyDescent="0.25">
      <c r="B9" s="16" t="s">
        <v>9</v>
      </c>
      <c r="C9" s="15" t="s">
        <v>38</v>
      </c>
      <c r="D9" s="13" t="s">
        <v>9</v>
      </c>
      <c r="E9" s="13" t="s">
        <v>9</v>
      </c>
      <c r="F9" s="12"/>
      <c r="G9" s="17">
        <f>SUM(G7:G8)</f>
        <v>0</v>
      </c>
    </row>
    <row r="10" spans="2:7" x14ac:dyDescent="0.25">
      <c r="B10" s="16">
        <v>2</v>
      </c>
      <c r="C10" s="15" t="s">
        <v>12</v>
      </c>
      <c r="D10" s="13" t="s">
        <v>9</v>
      </c>
      <c r="E10" s="11" t="s">
        <v>9</v>
      </c>
      <c r="F10" s="12"/>
      <c r="G10" s="12"/>
    </row>
    <row r="11" spans="2:7" x14ac:dyDescent="0.25">
      <c r="B11" s="16" t="s">
        <v>35</v>
      </c>
      <c r="C11" s="14" t="s">
        <v>67</v>
      </c>
      <c r="D11" s="11" t="s">
        <v>10</v>
      </c>
      <c r="E11" s="23">
        <f>0.4*0.4*0.5*1735/3</f>
        <v>46.26666666666668</v>
      </c>
      <c r="F11" s="12"/>
      <c r="G11" s="22">
        <f t="shared" ref="G11:G12" si="1">E11*F11</f>
        <v>0</v>
      </c>
    </row>
    <row r="12" spans="2:7" ht="27.6" x14ac:dyDescent="0.25">
      <c r="B12" s="16" t="s">
        <v>33</v>
      </c>
      <c r="C12" s="14" t="s">
        <v>24</v>
      </c>
      <c r="D12" s="13" t="s">
        <v>10</v>
      </c>
      <c r="E12" s="13">
        <f>0.4*0.4*0.5*4</f>
        <v>0.32000000000000006</v>
      </c>
      <c r="F12" s="12"/>
      <c r="G12" s="12">
        <f t="shared" si="1"/>
        <v>0</v>
      </c>
    </row>
    <row r="13" spans="2:7" x14ac:dyDescent="0.25">
      <c r="B13" s="16" t="s">
        <v>9</v>
      </c>
      <c r="C13" s="15" t="s">
        <v>39</v>
      </c>
      <c r="D13" s="13" t="s">
        <v>9</v>
      </c>
      <c r="E13" s="11" t="s">
        <v>9</v>
      </c>
      <c r="F13" s="12"/>
      <c r="G13" s="17">
        <f>SUM(G11:G12)</f>
        <v>0</v>
      </c>
    </row>
    <row r="14" spans="2:7" x14ac:dyDescent="0.25">
      <c r="B14" s="16">
        <v>3</v>
      </c>
      <c r="C14" s="15" t="s">
        <v>15</v>
      </c>
      <c r="D14" s="11" t="s">
        <v>9</v>
      </c>
      <c r="E14" s="13" t="s">
        <v>9</v>
      </c>
      <c r="F14" s="12"/>
      <c r="G14" s="12"/>
    </row>
    <row r="15" spans="2:7" ht="27.6" x14ac:dyDescent="0.25">
      <c r="B15" s="16" t="s">
        <v>8</v>
      </c>
      <c r="C15" s="14" t="s">
        <v>65</v>
      </c>
      <c r="D15" s="13" t="s">
        <v>7</v>
      </c>
      <c r="E15" s="54">
        <f>+(1835/3)*2.3</f>
        <v>1406.833333333333</v>
      </c>
      <c r="F15" s="12"/>
      <c r="G15" s="12">
        <f>E15*F15</f>
        <v>0</v>
      </c>
    </row>
    <row r="16" spans="2:7" x14ac:dyDescent="0.25">
      <c r="B16" s="16" t="s">
        <v>11</v>
      </c>
      <c r="C16" s="14" t="s">
        <v>56</v>
      </c>
      <c r="D16" s="13" t="s">
        <v>7</v>
      </c>
      <c r="E16" s="11">
        <v>1835</v>
      </c>
      <c r="F16" s="12"/>
      <c r="G16" s="12">
        <f t="shared" ref="G16:G17" si="2">E16*F16</f>
        <v>0</v>
      </c>
    </row>
    <row r="17" spans="2:7" x14ac:dyDescent="0.25">
      <c r="B17" s="16" t="s">
        <v>14</v>
      </c>
      <c r="C17" s="14" t="s">
        <v>23</v>
      </c>
      <c r="D17" s="11" t="s">
        <v>7</v>
      </c>
      <c r="E17" s="13">
        <f>4*1835</f>
        <v>7340</v>
      </c>
      <c r="F17" s="12"/>
      <c r="G17" s="12">
        <f t="shared" si="2"/>
        <v>0</v>
      </c>
    </row>
    <row r="18" spans="2:7" x14ac:dyDescent="0.25">
      <c r="B18" s="16" t="s">
        <v>9</v>
      </c>
      <c r="C18" s="15" t="s">
        <v>40</v>
      </c>
      <c r="D18" s="13" t="s">
        <v>9</v>
      </c>
      <c r="E18" s="13" t="s">
        <v>9</v>
      </c>
      <c r="F18" s="12"/>
      <c r="G18" s="17">
        <f>SUM(G15:G17)</f>
        <v>0</v>
      </c>
    </row>
    <row r="19" spans="2:7" x14ac:dyDescent="0.25">
      <c r="B19" s="16">
        <v>4</v>
      </c>
      <c r="C19" s="15" t="s">
        <v>16</v>
      </c>
      <c r="D19" s="13" t="s">
        <v>9</v>
      </c>
      <c r="E19" s="11" t="s">
        <v>9</v>
      </c>
      <c r="F19" s="12"/>
      <c r="G19" s="12"/>
    </row>
    <row r="20" spans="2:7" ht="27.6" x14ac:dyDescent="0.25">
      <c r="B20" s="16" t="s">
        <v>21</v>
      </c>
      <c r="C20" s="14" t="s">
        <v>17</v>
      </c>
      <c r="D20" s="11" t="s">
        <v>18</v>
      </c>
      <c r="E20" s="13">
        <v>1</v>
      </c>
      <c r="F20" s="12"/>
      <c r="G20" s="12">
        <f>E20*F20</f>
        <v>0</v>
      </c>
    </row>
    <row r="21" spans="2:7" ht="27.6" x14ac:dyDescent="0.25">
      <c r="B21" s="16" t="s">
        <v>36</v>
      </c>
      <c r="C21" s="14" t="s">
        <v>19</v>
      </c>
      <c r="D21" s="13" t="s">
        <v>18</v>
      </c>
      <c r="E21" s="13">
        <v>1</v>
      </c>
      <c r="F21" s="12"/>
      <c r="G21" s="12">
        <f>E21*F21</f>
        <v>0</v>
      </c>
    </row>
    <row r="22" spans="2:7" x14ac:dyDescent="0.25">
      <c r="B22" s="16"/>
      <c r="C22" s="14" t="s">
        <v>25</v>
      </c>
      <c r="D22" s="13" t="s">
        <v>7</v>
      </c>
      <c r="E22" s="13">
        <v>12</v>
      </c>
      <c r="F22" s="12"/>
      <c r="G22" s="12">
        <f>E22*F22</f>
        <v>0</v>
      </c>
    </row>
    <row r="23" spans="2:7" x14ac:dyDescent="0.25">
      <c r="B23" s="16" t="s">
        <v>9</v>
      </c>
      <c r="C23" s="15" t="s">
        <v>41</v>
      </c>
      <c r="D23" s="13" t="s">
        <v>9</v>
      </c>
      <c r="E23" s="15" t="s">
        <v>9</v>
      </c>
      <c r="F23" s="12"/>
      <c r="G23" s="17">
        <f>SUM(G20:G22)</f>
        <v>0</v>
      </c>
    </row>
    <row r="24" spans="2:7" x14ac:dyDescent="0.25">
      <c r="B24" s="16">
        <v>5</v>
      </c>
      <c r="C24" s="15" t="s">
        <v>42</v>
      </c>
      <c r="D24" s="11"/>
      <c r="E24" s="15"/>
      <c r="F24" s="12"/>
      <c r="G24" s="12"/>
    </row>
    <row r="25" spans="2:7" x14ac:dyDescent="0.25">
      <c r="B25" s="16" t="s">
        <v>37</v>
      </c>
      <c r="C25" s="14" t="s">
        <v>20</v>
      </c>
      <c r="D25" s="13" t="s">
        <v>18</v>
      </c>
      <c r="E25" s="16">
        <v>1</v>
      </c>
      <c r="F25" s="12"/>
      <c r="G25" s="12">
        <f>E25*F25</f>
        <v>0</v>
      </c>
    </row>
    <row r="26" spans="2:7" x14ac:dyDescent="0.25">
      <c r="B26" s="16" t="s">
        <v>44</v>
      </c>
      <c r="C26" s="14" t="s">
        <v>22</v>
      </c>
      <c r="D26" s="13" t="s">
        <v>18</v>
      </c>
      <c r="E26" s="16">
        <v>1</v>
      </c>
      <c r="F26" s="12"/>
      <c r="G26" s="12">
        <f>E26*F26</f>
        <v>0</v>
      </c>
    </row>
    <row r="27" spans="2:7" x14ac:dyDescent="0.25">
      <c r="B27" s="15"/>
      <c r="C27" s="25" t="s">
        <v>43</v>
      </c>
      <c r="D27" s="11"/>
      <c r="E27" s="16"/>
      <c r="F27" s="12"/>
      <c r="G27" s="17">
        <f>SUM(G25:G26)</f>
        <v>0</v>
      </c>
    </row>
    <row r="28" spans="2:7" x14ac:dyDescent="0.25">
      <c r="B28" s="60" t="s">
        <v>29</v>
      </c>
      <c r="C28" s="61"/>
      <c r="D28" s="61"/>
      <c r="E28" s="61"/>
      <c r="F28" s="62"/>
      <c r="G28" s="19">
        <f>+G27+G23+G18+G13+G9</f>
        <v>0</v>
      </c>
    </row>
    <row r="29" spans="2:7" x14ac:dyDescent="0.25">
      <c r="B29" s="20"/>
      <c r="C29" s="20"/>
      <c r="D29" s="20"/>
      <c r="E29" s="20"/>
      <c r="F29" s="21"/>
      <c r="G29" s="20"/>
    </row>
  </sheetData>
  <mergeCells count="3">
    <mergeCell ref="B28:F28"/>
    <mergeCell ref="B1:G1"/>
    <mergeCell ref="F3:G3"/>
  </mergeCells>
  <printOptions horizontalCentered="1"/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BA43E-CAFE-4F63-9C98-03B6C1BDA06E}">
  <sheetPr>
    <pageSetUpPr fitToPage="1"/>
  </sheetPr>
  <dimension ref="B1:G36"/>
  <sheetViews>
    <sheetView tabSelected="1" topLeftCell="A16" zoomScale="90" zoomScaleNormal="90" workbookViewId="0">
      <selection activeCell="I35" sqref="I35"/>
    </sheetView>
  </sheetViews>
  <sheetFormatPr baseColWidth="10" defaultColWidth="11.44140625" defaultRowHeight="13.8" x14ac:dyDescent="0.25"/>
  <cols>
    <col min="1" max="1" width="6.88671875" style="1" customWidth="1"/>
    <col min="2" max="2" width="9.44140625" style="1" customWidth="1"/>
    <col min="3" max="3" width="57.6640625" style="1" customWidth="1"/>
    <col min="4" max="4" width="11.44140625" style="1"/>
    <col min="5" max="5" width="11.33203125" style="1" customWidth="1"/>
    <col min="6" max="6" width="15.109375" style="2" bestFit="1" customWidth="1"/>
    <col min="7" max="7" width="16.5546875" style="1" customWidth="1"/>
    <col min="8" max="16384" width="11.44140625" style="1"/>
  </cols>
  <sheetData>
    <row r="1" spans="2:7" x14ac:dyDescent="0.25">
      <c r="B1" s="63"/>
      <c r="C1" s="63"/>
      <c r="D1" s="63"/>
      <c r="E1" s="63"/>
      <c r="F1" s="63"/>
      <c r="G1" s="63"/>
    </row>
    <row r="2" spans="2:7" ht="35.25" customHeight="1" x14ac:dyDescent="0.25">
      <c r="B2" s="64" t="s">
        <v>50</v>
      </c>
      <c r="C2" s="64"/>
      <c r="D2" s="64"/>
      <c r="E2" s="64"/>
      <c r="F2" s="64"/>
      <c r="G2" s="64"/>
    </row>
    <row r="3" spans="2:7" x14ac:dyDescent="0.25">
      <c r="F3" s="57" t="s">
        <v>0</v>
      </c>
      <c r="G3" s="57"/>
    </row>
    <row r="4" spans="2:7" x14ac:dyDescent="0.25">
      <c r="B4" s="3"/>
      <c r="C4" s="4"/>
      <c r="D4" s="5"/>
      <c r="E4" s="5"/>
      <c r="F4" s="6"/>
      <c r="G4" s="7"/>
    </row>
    <row r="5" spans="2:7" ht="32.25" customHeight="1" x14ac:dyDescent="0.25">
      <c r="B5" s="8" t="s">
        <v>1</v>
      </c>
      <c r="C5" s="8" t="s">
        <v>2</v>
      </c>
      <c r="D5" s="9" t="s">
        <v>3</v>
      </c>
      <c r="E5" s="9" t="s">
        <v>4</v>
      </c>
      <c r="F5" s="10" t="s">
        <v>5</v>
      </c>
      <c r="G5" s="9" t="s">
        <v>6</v>
      </c>
    </row>
    <row r="6" spans="2:7" x14ac:dyDescent="0.25">
      <c r="B6" s="16">
        <v>1</v>
      </c>
      <c r="C6" s="25" t="s">
        <v>45</v>
      </c>
      <c r="D6" s="15" t="s">
        <v>9</v>
      </c>
      <c r="E6" s="13" t="s">
        <v>9</v>
      </c>
      <c r="F6" s="12"/>
      <c r="G6" s="12"/>
    </row>
    <row r="7" spans="2:7" x14ac:dyDescent="0.25">
      <c r="B7" s="16" t="s">
        <v>31</v>
      </c>
      <c r="C7" s="14" t="s">
        <v>47</v>
      </c>
      <c r="D7" s="18" t="s">
        <v>34</v>
      </c>
      <c r="E7" s="13">
        <v>1</v>
      </c>
      <c r="F7" s="12"/>
      <c r="G7" s="12">
        <f t="shared" ref="G7" si="0">E7*F7</f>
        <v>0</v>
      </c>
    </row>
    <row r="8" spans="2:7" ht="42" customHeight="1" x14ac:dyDescent="0.25">
      <c r="B8" s="16" t="s">
        <v>32</v>
      </c>
      <c r="C8" s="14" t="s">
        <v>46</v>
      </c>
      <c r="D8" s="13" t="s">
        <v>34</v>
      </c>
      <c r="E8" s="11">
        <v>1</v>
      </c>
      <c r="F8" s="12"/>
      <c r="G8" s="12">
        <f>E8*F8</f>
        <v>0</v>
      </c>
    </row>
    <row r="9" spans="2:7" x14ac:dyDescent="0.25">
      <c r="B9" s="16" t="s">
        <v>9</v>
      </c>
      <c r="C9" s="15" t="s">
        <v>38</v>
      </c>
      <c r="D9" s="13" t="s">
        <v>9</v>
      </c>
      <c r="E9" s="13" t="s">
        <v>9</v>
      </c>
      <c r="F9" s="12"/>
      <c r="G9" s="17">
        <f>SUM(G7:G8)</f>
        <v>0</v>
      </c>
    </row>
    <row r="10" spans="2:7" x14ac:dyDescent="0.25">
      <c r="B10" s="16">
        <v>2</v>
      </c>
      <c r="C10" s="15" t="s">
        <v>12</v>
      </c>
      <c r="D10" s="13" t="s">
        <v>9</v>
      </c>
      <c r="E10" s="11" t="s">
        <v>9</v>
      </c>
      <c r="F10" s="12"/>
      <c r="G10" s="12"/>
    </row>
    <row r="11" spans="2:7" ht="27.6" x14ac:dyDescent="0.25">
      <c r="B11" s="16" t="s">
        <v>35</v>
      </c>
      <c r="C11" s="14" t="s">
        <v>67</v>
      </c>
      <c r="D11" s="11" t="s">
        <v>10</v>
      </c>
      <c r="E11" s="23">
        <f>0.4*0.4*0.5*2840/3</f>
        <v>75.733333333333348</v>
      </c>
      <c r="F11" s="12"/>
      <c r="G11" s="22">
        <f t="shared" ref="G11:G12" si="1">E11*F11</f>
        <v>0</v>
      </c>
    </row>
    <row r="12" spans="2:7" ht="37.5" customHeight="1" x14ac:dyDescent="0.25">
      <c r="B12" s="16" t="s">
        <v>33</v>
      </c>
      <c r="C12" s="14" t="s">
        <v>24</v>
      </c>
      <c r="D12" s="13" t="s">
        <v>10</v>
      </c>
      <c r="E12" s="13">
        <f>0.4*0.4*0.5*4</f>
        <v>0.32000000000000006</v>
      </c>
      <c r="F12" s="12"/>
      <c r="G12" s="12">
        <f t="shared" si="1"/>
        <v>0</v>
      </c>
    </row>
    <row r="13" spans="2:7" x14ac:dyDescent="0.25">
      <c r="B13" s="16" t="s">
        <v>9</v>
      </c>
      <c r="C13" s="15" t="s">
        <v>39</v>
      </c>
      <c r="D13" s="13" t="s">
        <v>9</v>
      </c>
      <c r="E13" s="11" t="s">
        <v>9</v>
      </c>
      <c r="F13" s="12"/>
      <c r="G13" s="17">
        <f>SUM(G11:G12)</f>
        <v>0</v>
      </c>
    </row>
    <row r="14" spans="2:7" x14ac:dyDescent="0.25">
      <c r="B14" s="16">
        <v>3</v>
      </c>
      <c r="C14" s="15" t="s">
        <v>15</v>
      </c>
      <c r="D14" s="11" t="s">
        <v>9</v>
      </c>
      <c r="E14" s="13" t="s">
        <v>9</v>
      </c>
      <c r="F14" s="12"/>
      <c r="G14" s="12"/>
    </row>
    <row r="15" spans="2:7" ht="27.6" x14ac:dyDescent="0.25">
      <c r="B15" s="16" t="s">
        <v>8</v>
      </c>
      <c r="C15" s="14" t="s">
        <v>65</v>
      </c>
      <c r="D15" s="13" t="s">
        <v>7</v>
      </c>
      <c r="E15" s="54">
        <f>+(2840/3)*2.3</f>
        <v>2177.333333333333</v>
      </c>
      <c r="F15" s="12"/>
      <c r="G15" s="12">
        <f>E15*F15</f>
        <v>0</v>
      </c>
    </row>
    <row r="16" spans="2:7" ht="23.25" customHeight="1" x14ac:dyDescent="0.25">
      <c r="B16" s="16" t="s">
        <v>11</v>
      </c>
      <c r="C16" s="14" t="s">
        <v>56</v>
      </c>
      <c r="D16" s="13" t="s">
        <v>7</v>
      </c>
      <c r="E16" s="11">
        <v>2840</v>
      </c>
      <c r="F16" s="12"/>
      <c r="G16" s="12">
        <f t="shared" ref="G16:G17" si="2">E16*F16</f>
        <v>0</v>
      </c>
    </row>
    <row r="17" spans="2:7" x14ac:dyDescent="0.25">
      <c r="B17" s="16" t="s">
        <v>14</v>
      </c>
      <c r="C17" s="14" t="s">
        <v>23</v>
      </c>
      <c r="D17" s="11" t="s">
        <v>7</v>
      </c>
      <c r="E17" s="13">
        <f>4*2840</f>
        <v>11360</v>
      </c>
      <c r="F17" s="12"/>
      <c r="G17" s="12">
        <f t="shared" si="2"/>
        <v>0</v>
      </c>
    </row>
    <row r="18" spans="2:7" x14ac:dyDescent="0.25">
      <c r="B18" s="16" t="s">
        <v>9</v>
      </c>
      <c r="C18" s="15" t="s">
        <v>40</v>
      </c>
      <c r="D18" s="13" t="s">
        <v>9</v>
      </c>
      <c r="E18" s="13" t="s">
        <v>9</v>
      </c>
      <c r="F18" s="12"/>
      <c r="G18" s="17">
        <f>SUM(G15:G17)</f>
        <v>0</v>
      </c>
    </row>
    <row r="19" spans="2:7" x14ac:dyDescent="0.25">
      <c r="B19" s="16">
        <v>4</v>
      </c>
      <c r="C19" s="15" t="s">
        <v>16</v>
      </c>
      <c r="D19" s="13" t="s">
        <v>9</v>
      </c>
      <c r="E19" s="11" t="s">
        <v>9</v>
      </c>
      <c r="F19" s="12"/>
      <c r="G19" s="12"/>
    </row>
    <row r="20" spans="2:7" ht="27.6" x14ac:dyDescent="0.25">
      <c r="B20" s="16" t="s">
        <v>21</v>
      </c>
      <c r="C20" s="14" t="s">
        <v>17</v>
      </c>
      <c r="D20" s="11" t="s">
        <v>18</v>
      </c>
      <c r="E20" s="13">
        <v>2</v>
      </c>
      <c r="F20" s="12"/>
      <c r="G20" s="12">
        <f>E20*F20</f>
        <v>0</v>
      </c>
    </row>
    <row r="21" spans="2:7" ht="27.6" x14ac:dyDescent="0.25">
      <c r="B21" s="16" t="s">
        <v>36</v>
      </c>
      <c r="C21" s="14" t="s">
        <v>19</v>
      </c>
      <c r="D21" s="13" t="s">
        <v>18</v>
      </c>
      <c r="E21" s="13">
        <v>2</v>
      </c>
      <c r="F21" s="12"/>
      <c r="G21" s="12">
        <f>E21*F21</f>
        <v>0</v>
      </c>
    </row>
    <row r="22" spans="2:7" ht="24.75" customHeight="1" x14ac:dyDescent="0.25">
      <c r="B22" s="16"/>
      <c r="C22" s="14" t="s">
        <v>48</v>
      </c>
      <c r="D22" s="13" t="s">
        <v>7</v>
      </c>
      <c r="E22" s="13">
        <v>24</v>
      </c>
      <c r="F22" s="12"/>
      <c r="G22" s="12">
        <f>E22*F22</f>
        <v>0</v>
      </c>
    </row>
    <row r="23" spans="2:7" x14ac:dyDescent="0.25">
      <c r="B23" s="16" t="s">
        <v>9</v>
      </c>
      <c r="C23" s="15" t="s">
        <v>41</v>
      </c>
      <c r="D23" s="13" t="s">
        <v>9</v>
      </c>
      <c r="E23" s="15" t="s">
        <v>9</v>
      </c>
      <c r="F23" s="12"/>
      <c r="G23" s="17">
        <f>SUM(G20:G22)</f>
        <v>0</v>
      </c>
    </row>
    <row r="24" spans="2:7" x14ac:dyDescent="0.25">
      <c r="B24" s="16">
        <v>5</v>
      </c>
      <c r="C24" s="15" t="s">
        <v>42</v>
      </c>
      <c r="D24" s="11"/>
      <c r="E24" s="15"/>
      <c r="F24" s="12"/>
      <c r="G24" s="12"/>
    </row>
    <row r="25" spans="2:7" x14ac:dyDescent="0.25">
      <c r="B25" s="16" t="s">
        <v>37</v>
      </c>
      <c r="C25" s="14" t="s">
        <v>20</v>
      </c>
      <c r="D25" s="13" t="s">
        <v>18</v>
      </c>
      <c r="E25" s="16">
        <v>1</v>
      </c>
      <c r="F25" s="12"/>
      <c r="G25" s="12">
        <f>E25*F25</f>
        <v>0</v>
      </c>
    </row>
    <row r="26" spans="2:7" x14ac:dyDescent="0.25">
      <c r="B26" s="16" t="s">
        <v>44</v>
      </c>
      <c r="C26" s="14" t="s">
        <v>22</v>
      </c>
      <c r="D26" s="13" t="s">
        <v>18</v>
      </c>
      <c r="E26" s="16">
        <v>1</v>
      </c>
      <c r="F26" s="12"/>
      <c r="G26" s="12">
        <f>E26*F26</f>
        <v>0</v>
      </c>
    </row>
    <row r="27" spans="2:7" x14ac:dyDescent="0.25">
      <c r="B27" s="15"/>
      <c r="C27" s="25" t="s">
        <v>43</v>
      </c>
      <c r="D27" s="11"/>
      <c r="E27" s="16"/>
      <c r="F27" s="12"/>
      <c r="G27" s="17">
        <f>SUM(G25:G26)</f>
        <v>0</v>
      </c>
    </row>
    <row r="28" spans="2:7" x14ac:dyDescent="0.25">
      <c r="B28" s="55" t="s">
        <v>29</v>
      </c>
      <c r="C28" s="56"/>
      <c r="D28" s="56"/>
      <c r="E28" s="56"/>
      <c r="F28" s="56"/>
      <c r="G28" s="19">
        <f>+G27+G23+G18+G13</f>
        <v>0</v>
      </c>
    </row>
    <row r="29" spans="2:7" x14ac:dyDescent="0.25">
      <c r="B29" s="20"/>
      <c r="C29" s="20"/>
      <c r="D29" s="20"/>
      <c r="E29" s="20"/>
      <c r="F29" s="21"/>
      <c r="G29" s="20"/>
    </row>
    <row r="33" spans="7:7" x14ac:dyDescent="0.25">
      <c r="G33" s="24"/>
    </row>
    <row r="36" spans="7:7" x14ac:dyDescent="0.25">
      <c r="G36" s="24"/>
    </row>
  </sheetData>
  <mergeCells count="4">
    <mergeCell ref="B1:G1"/>
    <mergeCell ref="F3:G3"/>
    <mergeCell ref="B28:F28"/>
    <mergeCell ref="B2:G2"/>
  </mergeCells>
  <printOptions horizontalCentered="1"/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AC166-C2FE-4314-B713-CFA970C4C837}">
  <dimension ref="C2:L16"/>
  <sheetViews>
    <sheetView topLeftCell="B1" workbookViewId="0">
      <selection activeCell="J22" sqref="J22"/>
    </sheetView>
  </sheetViews>
  <sheetFormatPr baseColWidth="10" defaultRowHeight="14.4" x14ac:dyDescent="0.3"/>
  <cols>
    <col min="3" max="3" width="23.33203125" bestFit="1" customWidth="1"/>
    <col min="4" max="4" width="22.5546875" bestFit="1" customWidth="1"/>
    <col min="5" max="5" width="9.5546875" customWidth="1"/>
    <col min="6" max="6" width="15.33203125" customWidth="1"/>
    <col min="7" max="7" width="9.44140625" customWidth="1"/>
    <col min="8" max="8" width="17.109375" customWidth="1"/>
    <col min="9" max="9" width="10" customWidth="1"/>
    <col min="10" max="10" width="15.33203125" bestFit="1" customWidth="1"/>
    <col min="11" max="11" width="11.6640625" customWidth="1"/>
    <col min="12" max="12" width="15.33203125" bestFit="1" customWidth="1"/>
  </cols>
  <sheetData>
    <row r="2" spans="3:12" x14ac:dyDescent="0.3">
      <c r="G2" s="28"/>
      <c r="H2" s="28"/>
      <c r="I2" s="28"/>
      <c r="J2" s="29"/>
      <c r="K2" s="29"/>
    </row>
    <row r="3" spans="3:12" ht="15" thickBot="1" x14ac:dyDescent="0.35">
      <c r="C3" s="39"/>
      <c r="E3" s="66" t="s">
        <v>61</v>
      </c>
      <c r="F3" s="66"/>
      <c r="G3" s="67" t="s">
        <v>62</v>
      </c>
      <c r="H3" s="67"/>
      <c r="I3" s="67"/>
      <c r="J3" s="67"/>
      <c r="K3" s="65" t="s">
        <v>63</v>
      </c>
      <c r="L3" s="65"/>
    </row>
    <row r="4" spans="3:12" x14ac:dyDescent="0.3">
      <c r="C4" s="36"/>
      <c r="D4" s="40" t="s">
        <v>59</v>
      </c>
      <c r="E4" s="42" t="s">
        <v>58</v>
      </c>
      <c r="F4" s="40" t="s">
        <v>6</v>
      </c>
      <c r="G4" s="42" t="s">
        <v>58</v>
      </c>
      <c r="H4" s="44" t="s">
        <v>6</v>
      </c>
      <c r="I4" s="44" t="s">
        <v>58</v>
      </c>
      <c r="J4" s="40" t="s">
        <v>6</v>
      </c>
      <c r="K4" s="42" t="s">
        <v>58</v>
      </c>
      <c r="L4" s="40" t="s">
        <v>6</v>
      </c>
    </row>
    <row r="5" spans="3:12" x14ac:dyDescent="0.3">
      <c r="C5" s="33" t="s">
        <v>26</v>
      </c>
      <c r="D5" s="41">
        <f>+Karchatou!G27</f>
        <v>0</v>
      </c>
      <c r="E5" s="33">
        <v>1</v>
      </c>
      <c r="F5" s="35">
        <f>+E5*D5</f>
        <v>0</v>
      </c>
      <c r="G5" s="34"/>
      <c r="H5" s="30"/>
      <c r="I5" s="30"/>
      <c r="J5" s="35"/>
      <c r="K5" s="34"/>
      <c r="L5" s="35"/>
    </row>
    <row r="6" spans="3:12" x14ac:dyDescent="0.3">
      <c r="C6" s="33" t="s">
        <v>27</v>
      </c>
      <c r="D6" s="41">
        <f>+Fallé!G28</f>
        <v>0</v>
      </c>
      <c r="E6" s="33"/>
      <c r="F6" s="35"/>
      <c r="G6" s="34">
        <v>1</v>
      </c>
      <c r="H6" s="30">
        <f>+G6*D6</f>
        <v>0</v>
      </c>
      <c r="I6" s="30"/>
      <c r="J6" s="35"/>
      <c r="K6" s="34"/>
      <c r="L6" s="35"/>
    </row>
    <row r="7" spans="3:12" x14ac:dyDescent="0.3">
      <c r="C7" s="33" t="s">
        <v>28</v>
      </c>
      <c r="D7" s="41">
        <f>+Kalmalo!G28</f>
        <v>0</v>
      </c>
      <c r="E7" s="33"/>
      <c r="F7" s="35"/>
      <c r="G7" s="34"/>
      <c r="H7" s="30"/>
      <c r="I7" s="30">
        <v>1</v>
      </c>
      <c r="J7" s="35">
        <f>+I7*D7</f>
        <v>0</v>
      </c>
      <c r="K7" s="34"/>
      <c r="L7" s="35"/>
    </row>
    <row r="8" spans="3:12" x14ac:dyDescent="0.3">
      <c r="C8" s="33" t="s">
        <v>57</v>
      </c>
      <c r="D8" s="41">
        <f>+Tsarnaoua!G28</f>
        <v>0</v>
      </c>
      <c r="E8" s="33"/>
      <c r="F8" s="35"/>
      <c r="G8" s="34"/>
      <c r="H8" s="30"/>
      <c r="I8" s="30"/>
      <c r="J8" s="35"/>
      <c r="K8" s="34">
        <v>1</v>
      </c>
      <c r="L8" s="35">
        <f>+K8*D8</f>
        <v>0</v>
      </c>
    </row>
    <row r="9" spans="3:12" ht="15" thickBot="1" x14ac:dyDescent="0.35">
      <c r="C9" s="37" t="s">
        <v>60</v>
      </c>
      <c r="D9" s="38"/>
      <c r="E9" s="37"/>
      <c r="F9" s="43">
        <f>SUM(F5:F8)</f>
        <v>0</v>
      </c>
      <c r="G9" s="50"/>
      <c r="H9" s="51">
        <f t="shared" ref="H9:L9" si="0">SUM(H5:H8)</f>
        <v>0</v>
      </c>
      <c r="I9" s="51"/>
      <c r="J9" s="52">
        <f t="shared" si="0"/>
        <v>0</v>
      </c>
      <c r="K9" s="50"/>
      <c r="L9" s="52">
        <f t="shared" si="0"/>
        <v>0</v>
      </c>
    </row>
    <row r="10" spans="3:12" ht="15" thickBot="1" x14ac:dyDescent="0.35">
      <c r="C10" s="46" t="s">
        <v>68</v>
      </c>
      <c r="D10" s="47"/>
      <c r="E10" s="46"/>
      <c r="F10" s="48">
        <f>+F9</f>
        <v>0</v>
      </c>
      <c r="G10" s="46"/>
      <c r="H10" s="49"/>
      <c r="I10" s="49"/>
      <c r="J10" s="48">
        <f>+J9+H9</f>
        <v>0</v>
      </c>
      <c r="K10" s="46"/>
      <c r="L10" s="48">
        <f>+L9</f>
        <v>0</v>
      </c>
    </row>
    <row r="13" spans="3:12" x14ac:dyDescent="0.3">
      <c r="C13" s="32" t="s">
        <v>61</v>
      </c>
      <c r="D13" s="31">
        <f>+F10</f>
        <v>0</v>
      </c>
    </row>
    <row r="14" spans="3:12" x14ac:dyDescent="0.3">
      <c r="C14" s="32" t="s">
        <v>54</v>
      </c>
      <c r="D14" s="31">
        <f>+J10</f>
        <v>0</v>
      </c>
    </row>
    <row r="15" spans="3:12" x14ac:dyDescent="0.3">
      <c r="C15" s="32" t="s">
        <v>55</v>
      </c>
      <c r="D15" s="31">
        <f>+L10</f>
        <v>0</v>
      </c>
    </row>
    <row r="16" spans="3:12" x14ac:dyDescent="0.3">
      <c r="C16" s="45" t="s">
        <v>64</v>
      </c>
      <c r="D16" s="53">
        <f>SUM(D13:D15)</f>
        <v>0</v>
      </c>
    </row>
  </sheetData>
  <mergeCells count="3">
    <mergeCell ref="K3:L3"/>
    <mergeCell ref="E3:F3"/>
    <mergeCell ref="G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Karchatou</vt:lpstr>
      <vt:lpstr>Fallé</vt:lpstr>
      <vt:lpstr>Kalmalo</vt:lpstr>
      <vt:lpstr>Tsarnaoua</vt:lpstr>
      <vt:lpstr>Synthèse</vt:lpstr>
      <vt:lpstr>Fallé!Zone_d_impression</vt:lpstr>
      <vt:lpstr>Kalmalo!Zone_d_impression</vt:lpstr>
      <vt:lpstr>Karchatou!Zone_d_impression</vt:lpstr>
      <vt:lpstr>Tsarnaoua!Zone_d_impression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MOUMOUNI, Alka</dc:creator>
  <cp:lastModifiedBy>MBIYA ILUNGA, Yannick</cp:lastModifiedBy>
  <dcterms:created xsi:type="dcterms:W3CDTF">2025-07-26T13:07:27Z</dcterms:created>
  <dcterms:modified xsi:type="dcterms:W3CDTF">2025-08-05T10:12:56Z</dcterms:modified>
</cp:coreProperties>
</file>